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f8519627eee7c64/Algar/1-Projetos/C/Capes/Infra ^M SD Capes 2023/"/>
    </mc:Choice>
  </mc:AlternateContent>
  <xr:revisionPtr revIDLastSave="1" documentId="8_{C1613F36-C8BA-4231-8F47-2D50705FB6BA}" xr6:coauthVersionLast="47" xr6:coauthVersionMax="47" xr10:uidLastSave="{0BB7E33B-8E32-4E2E-B9C0-1817D6DBB05D}"/>
  <bookViews>
    <workbookView xWindow="-98" yWindow="-98" windowWidth="21795" windowHeight="13875" activeTab="2" xr2:uid="{3461C384-4629-42C1-944D-6AAC8E0ACA31}"/>
  </bookViews>
  <sheets>
    <sheet name="Apresentação" sheetId="2" r:id="rId1"/>
    <sheet name="Item 2" sheetId="3" r:id="rId2"/>
    <sheet name="Item 3" sheetId="4" r:id="rId3"/>
  </sheets>
  <externalReferences>
    <externalReference r:id="rId4"/>
    <externalReference r:id="rId5"/>
  </externalReferences>
  <definedNames>
    <definedName name="Itens" localSheetId="1">[1]Resumo!$G$5:$G$19</definedName>
    <definedName name="Itens" localSheetId="2">[1]Resumo!$G$5:$G$19</definedName>
    <definedName name="Itens">[2]Resumo!$G$5:$G$19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4" l="1"/>
  <c r="G36" i="4"/>
  <c r="G38" i="4" s="1"/>
  <c r="G27" i="4"/>
  <c r="E14" i="4"/>
  <c r="B14" i="4"/>
  <c r="G46" i="3"/>
  <c r="G38" i="3"/>
  <c r="G27" i="3"/>
  <c r="G48" i="3" s="1"/>
  <c r="I4" i="2"/>
  <c r="G48" i="4" l="1"/>
  <c r="G50" i="4" s="1"/>
  <c r="I11" i="2" s="1"/>
  <c r="K11" i="2" s="1"/>
  <c r="G50" i="3"/>
  <c r="I10" i="2"/>
  <c r="K10" i="2" s="1"/>
</calcChain>
</file>

<file path=xl/sharedStrings.xml><?xml version="1.0" encoding="utf-8"?>
<sst xmlns="http://schemas.openxmlformats.org/spreadsheetml/2006/main" count="110" uniqueCount="59">
  <si>
    <t>Identificação da Licitação</t>
  </si>
  <si>
    <t>SD e Infra Capes</t>
  </si>
  <si>
    <t>Nº do Processo</t>
  </si>
  <si>
    <t>Nº da Licitação</t>
  </si>
  <si>
    <t xml:space="preserve"> 00012/2023-000</t>
  </si>
  <si>
    <t>Nome da Empresa</t>
  </si>
  <si>
    <t>Algar TI Consultoria S.A.</t>
  </si>
  <si>
    <t>CNPJ</t>
  </si>
  <si>
    <t>05.510.654/0004-21</t>
  </si>
  <si>
    <t>Item</t>
  </si>
  <si>
    <t>Descrição do Item</t>
  </si>
  <si>
    <t>CATSER</t>
  </si>
  <si>
    <t>Unidade</t>
  </si>
  <si>
    <t>QTD</t>
  </si>
  <si>
    <t>Valor Unitário</t>
  </si>
  <si>
    <t>Valor total</t>
  </si>
  <si>
    <t xml:space="preserve"> Serviços de Gerenciamento de Infraestrutura de Tecnologia daInformação e Comunicação (TIC)</t>
  </si>
  <si>
    <t>VAL/MÊS</t>
  </si>
  <si>
    <t>Central de Serviços de TIC</t>
  </si>
  <si>
    <t>Processo nº   23038.007286/2022-46</t>
  </si>
  <si>
    <t xml:space="preserve">ITEM </t>
  </si>
  <si>
    <t>Componetes de Custo de Pessoal</t>
  </si>
  <si>
    <t>Identificação do Perfil Profissional</t>
  </si>
  <si>
    <t>Salário
(S)</t>
  </si>
  <si>
    <t>Fator-K
(K)</t>
  </si>
  <si>
    <t>Custo Total por Perfil
(CT = S x K)</t>
  </si>
  <si>
    <t>Qtde. profissionais por perfil
(Q)</t>
  </si>
  <si>
    <t>Custo Mensal por Perfil
(CM = CT x Q)</t>
  </si>
  <si>
    <t>Gerente Infra</t>
  </si>
  <si>
    <t>Analista Sup Júnior (NOC)</t>
  </si>
  <si>
    <t>Analista Sup Sênior</t>
  </si>
  <si>
    <t>Analista de Redes Pleno</t>
  </si>
  <si>
    <t>Analista de Redes Sênior</t>
  </si>
  <si>
    <t>Administração BD Pleno</t>
  </si>
  <si>
    <t>Administração BD Sênior</t>
  </si>
  <si>
    <t>Administração SO Pleno</t>
  </si>
  <si>
    <t>Administração SO Sênior</t>
  </si>
  <si>
    <t>Analista Sistemas Automação Pleno</t>
  </si>
  <si>
    <t>Analista Sistemas Automação Sênior</t>
  </si>
  <si>
    <t>Administrador de Seguranção da Informação Sênior</t>
  </si>
  <si>
    <t>Subtotal componentes de custo de Pessoal</t>
  </si>
  <si>
    <t>Descrição</t>
  </si>
  <si>
    <t>Valor Mensal</t>
  </si>
  <si>
    <t>Custos com software</t>
  </si>
  <si>
    <t>Custos com recursos de computação</t>
  </si>
  <si>
    <t xml:space="preserve">Custos com equipamentos </t>
  </si>
  <si>
    <t>Custos com serviços de informações</t>
  </si>
  <si>
    <t>Outros custos - Uniforme</t>
  </si>
  <si>
    <t>Subtotal Demais componentes de custo</t>
  </si>
  <si>
    <t>Taxas Administrativas</t>
  </si>
  <si>
    <t>Lucro</t>
  </si>
  <si>
    <t xml:space="preserve"> Cobertura Tributária</t>
  </si>
  <si>
    <t>Outros componentes (especificar)</t>
  </si>
  <si>
    <t xml:space="preserve">Subtotal componentes de preço </t>
  </si>
  <si>
    <t>Total Mensal</t>
  </si>
  <si>
    <t>Valor Total do item</t>
  </si>
  <si>
    <t>Outros custos</t>
  </si>
  <si>
    <t>Custo Mensal Profissional</t>
  </si>
  <si>
    <t>Valor da UST = Custo Mensal Profissional / 200 horas (Carga horária contratual CLT)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</si>
</sst>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0.000"/>
    <numFmt numFmtId="165" formatCode="0.0000"/>
    <numFmt numFmtId="166" formatCode="_-&quot;R$&quot;\ * #,##0.00000_-;\-&quot;R$&quot;\ * #,##0.00000_-;_-&quot;R$&quot;\ * &quot;-&quot;??_-;_-@_-"/>
    <numFmt numFmtId="167" formatCode="_-&quot;R$&quot;\ * #,##0.000000000_-;\-&quot;R$&quot;\ * #,##0.0000000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44" fontId="2" fillId="0" borderId="9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/>
    </xf>
    <xf numFmtId="44" fontId="0" fillId="0" borderId="0" xfId="1" applyFont="1"/>
    <xf numFmtId="164" fontId="0" fillId="0" borderId="0" xfId="0" applyNumberFormat="1"/>
    <xf numFmtId="0" fontId="0" fillId="0" borderId="3" xfId="0" applyBorder="1"/>
    <xf numFmtId="0" fontId="0" fillId="0" borderId="5" xfId="0" applyBorder="1"/>
    <xf numFmtId="17" fontId="0" fillId="0" borderId="5" xfId="0" applyNumberFormat="1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/>
    </xf>
    <xf numFmtId="44" fontId="0" fillId="0" borderId="9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0" borderId="0" xfId="1" applyFont="1" applyBorder="1" applyAlignment="1">
      <alignment vertical="center"/>
    </xf>
    <xf numFmtId="165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4" fontId="0" fillId="0" borderId="12" xfId="1" applyFont="1" applyBorder="1"/>
    <xf numFmtId="0" fontId="0" fillId="0" borderId="3" xfId="0" applyBorder="1" applyAlignment="1">
      <alignment horizontal="center"/>
    </xf>
    <xf numFmtId="44" fontId="0" fillId="0" borderId="5" xfId="1" applyFont="1" applyBorder="1"/>
    <xf numFmtId="44" fontId="0" fillId="0" borderId="8" xfId="1" applyFont="1" applyBorder="1"/>
    <xf numFmtId="44" fontId="0" fillId="0" borderId="12" xfId="0" applyNumberFormat="1" applyBorder="1"/>
    <xf numFmtId="166" fontId="0" fillId="0" borderId="0" xfId="0" applyNumberFormat="1"/>
    <xf numFmtId="44" fontId="0" fillId="0" borderId="0" xfId="0" applyNumberFormat="1"/>
    <xf numFmtId="167" fontId="0" fillId="0" borderId="0" xfId="0" applyNumberFormat="1"/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6" xfId="1" applyFont="1" applyBorder="1" applyAlignment="1">
      <alignment horizontal="left"/>
    </xf>
    <xf numFmtId="44" fontId="0" fillId="0" borderId="7" xfId="1" applyFont="1" applyBorder="1" applyAlignment="1">
      <alignment horizontal="left"/>
    </xf>
    <xf numFmtId="44" fontId="0" fillId="0" borderId="1" xfId="1" applyFont="1" applyBorder="1" applyAlignment="1">
      <alignment horizontal="left"/>
    </xf>
    <xf numFmtId="44" fontId="0" fillId="0" borderId="2" xfId="1" applyFont="1" applyBorder="1" applyAlignment="1">
      <alignment horizontal="left"/>
    </xf>
    <xf numFmtId="44" fontId="0" fillId="0" borderId="4" xfId="1" applyFont="1" applyBorder="1" applyAlignment="1">
      <alignment horizontal="left"/>
    </xf>
    <xf numFmtId="44" fontId="0" fillId="0" borderId="0" xfId="1" applyFont="1" applyBorder="1" applyAlignment="1">
      <alignment horizontal="left"/>
    </xf>
  </cellXfs>
  <cellStyles count="2">
    <cellStyle name="Moeda 2" xfId="1" xr:uid="{343E9113-FCC2-484A-BD1D-1903501B789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f8519627eee7c64/Algar/1-Projetos/M/MRE/SOC/SOC_09-2023/Planilha%20de%20Forma&#231;&#227;o%20de%20Pre&#231;os%20-%20Pre&#231;o%20Final-%20MRE.xlsm" TargetMode="External"/><Relationship Id="rId1" Type="http://schemas.openxmlformats.org/officeDocument/2006/relationships/externalLinkPath" Target="/ff8519627eee7c64/Algar/1-Projetos/M/MRE/SOC/SOC_09-2023/Planilha%20de%20Forma&#231;&#227;o%20de%20Pre&#231;os%20-%20Pre&#231;o%20Final-%20MRE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f8519627eee7c64/Algar/1-Projetos/C/Capes/Infra%20%5eM%20SD%20Capes%202023/Planilha%20de%20Forma&#231;&#227;o%20de%20Pre&#231;os%20-%20Pre&#231;o%20Final_V2.xlsm" TargetMode="External"/><Relationship Id="rId1" Type="http://schemas.openxmlformats.org/officeDocument/2006/relationships/externalLinkPath" Target="Planilha%20de%20Forma&#231;&#227;o%20de%20Pre&#231;os%20-%20Pre&#231;o%20Final_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Banco Informações"/>
      <sheetName val="Apresentação"/>
      <sheetName val="Item 1"/>
      <sheetName val="Item 2"/>
      <sheetName val="Item 3"/>
      <sheetName val="Mod Por 6432"/>
      <sheetName val="Mod Por 1070"/>
    </sheetNames>
    <sheetDataSet>
      <sheetData sheetId="0">
        <row r="5">
          <cell r="G5" t="str">
            <v>Item 1</v>
          </cell>
        </row>
        <row r="6">
          <cell r="G6" t="str">
            <v>Item 2</v>
          </cell>
        </row>
        <row r="7">
          <cell r="G7" t="str">
            <v>Item 3</v>
          </cell>
        </row>
        <row r="8">
          <cell r="G8" t="str">
            <v>Item 4</v>
          </cell>
        </row>
        <row r="9">
          <cell r="G9" t="str">
            <v>Item 5</v>
          </cell>
        </row>
        <row r="10">
          <cell r="G10" t="str">
            <v>Item 6</v>
          </cell>
        </row>
        <row r="11">
          <cell r="G11" t="str">
            <v>Item 7</v>
          </cell>
        </row>
        <row r="12">
          <cell r="G12" t="str">
            <v>Item 8</v>
          </cell>
        </row>
        <row r="13">
          <cell r="G13" t="str">
            <v>Item 9</v>
          </cell>
        </row>
        <row r="14">
          <cell r="G14" t="str">
            <v>Item 10</v>
          </cell>
        </row>
        <row r="15">
          <cell r="G15" t="str">
            <v>Item 11</v>
          </cell>
        </row>
        <row r="16">
          <cell r="G16" t="str">
            <v>Item 12</v>
          </cell>
        </row>
        <row r="17">
          <cell r="G17" t="str">
            <v>Item 13</v>
          </cell>
        </row>
        <row r="18">
          <cell r="G18" t="str">
            <v>Item 14</v>
          </cell>
        </row>
        <row r="19">
          <cell r="G19" t="str">
            <v>Item 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I3" t="str">
            <v>SOC MRE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d Por 6432"/>
      <sheetName val="Planilha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Banco Informações"/>
      <sheetName val="17"/>
      <sheetName val="Resumo"/>
      <sheetName val="Apresentação"/>
      <sheetName val="Item 1"/>
      <sheetName val="Item 2"/>
      <sheetName val="Item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C4" t="str">
            <v>Processo nº   23038.007286/2022-46</v>
          </cell>
        </row>
        <row r="5">
          <cell r="G5" t="str">
            <v>Item 1</v>
          </cell>
        </row>
        <row r="6">
          <cell r="G6" t="str">
            <v>Item 2</v>
          </cell>
        </row>
        <row r="7">
          <cell r="G7" t="str">
            <v>Item 3</v>
          </cell>
          <cell r="P7">
            <v>1.4</v>
          </cell>
        </row>
        <row r="8">
          <cell r="G8" t="str">
            <v>Item 4</v>
          </cell>
        </row>
        <row r="9">
          <cell r="G9" t="str">
            <v>Item 5</v>
          </cell>
        </row>
        <row r="10">
          <cell r="G10" t="str">
            <v>Item 6</v>
          </cell>
        </row>
        <row r="11">
          <cell r="G11" t="str">
            <v>Item 7</v>
          </cell>
        </row>
        <row r="12">
          <cell r="G12" t="str">
            <v>Item 8</v>
          </cell>
        </row>
        <row r="13">
          <cell r="G13" t="str">
            <v>Item 9</v>
          </cell>
        </row>
        <row r="14">
          <cell r="G14" t="str">
            <v>Item 10</v>
          </cell>
        </row>
        <row r="15">
          <cell r="G15" t="str">
            <v>Item 11</v>
          </cell>
        </row>
        <row r="16">
          <cell r="G16" t="str">
            <v>Item 12</v>
          </cell>
        </row>
        <row r="17">
          <cell r="G17" t="str">
            <v>Item 13</v>
          </cell>
        </row>
        <row r="18">
          <cell r="G18" t="str">
            <v>Item 14</v>
          </cell>
        </row>
        <row r="19">
          <cell r="G19" t="str">
            <v>Item 15</v>
          </cell>
        </row>
        <row r="39">
          <cell r="C39" t="str">
            <v>N2 - Sênior</v>
          </cell>
        </row>
      </sheetData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0B674-C458-4752-BD91-2CDF93AD37C7}">
  <sheetPr codeName="Planilha20"/>
  <dimension ref="D2:L14"/>
  <sheetViews>
    <sheetView workbookViewId="0">
      <selection activeCell="L17" sqref="L17"/>
    </sheetView>
  </sheetViews>
  <sheetFormatPr defaultRowHeight="14.25" x14ac:dyDescent="0.45"/>
  <cols>
    <col min="5" max="5" width="45.1328125" bestFit="1" customWidth="1"/>
    <col min="6" max="7" width="12.06640625" hidden="1" customWidth="1"/>
    <col min="8" max="8" width="6.1328125" hidden="1" customWidth="1"/>
    <col min="9" max="9" width="24.3984375" customWidth="1"/>
    <col min="10" max="10" width="26.86328125" customWidth="1"/>
    <col min="11" max="11" width="16.19921875" bestFit="1" customWidth="1"/>
    <col min="12" max="12" width="14.9296875" bestFit="1" customWidth="1"/>
    <col min="13" max="13" width="14.796875" customWidth="1"/>
  </cols>
  <sheetData>
    <row r="2" spans="4:12" ht="14.65" thickBot="1" x14ac:dyDescent="0.5"/>
    <row r="3" spans="4:12" ht="15.75" x14ac:dyDescent="0.5">
      <c r="D3" s="42" t="s">
        <v>0</v>
      </c>
      <c r="E3" s="43"/>
      <c r="F3" s="43"/>
      <c r="G3" s="43"/>
      <c r="H3" s="44"/>
      <c r="I3" s="45" t="s">
        <v>1</v>
      </c>
      <c r="J3" s="45"/>
      <c r="K3" s="46"/>
    </row>
    <row r="4" spans="4:12" ht="15.75" x14ac:dyDescent="0.5">
      <c r="D4" s="32" t="s">
        <v>2</v>
      </c>
      <c r="E4" s="33"/>
      <c r="F4" s="33"/>
      <c r="G4" s="33"/>
      <c r="H4" s="34"/>
      <c r="I4" s="35" t="str">
        <f>[2]Resumo!C4</f>
        <v>Processo nº   23038.007286/2022-46</v>
      </c>
      <c r="J4" s="35"/>
      <c r="K4" s="36"/>
    </row>
    <row r="5" spans="4:12" ht="15.75" x14ac:dyDescent="0.5">
      <c r="D5" s="32" t="s">
        <v>3</v>
      </c>
      <c r="E5" s="33"/>
      <c r="F5" s="33"/>
      <c r="G5" s="33"/>
      <c r="H5" s="34"/>
      <c r="I5" s="35" t="s">
        <v>4</v>
      </c>
      <c r="J5" s="35"/>
      <c r="K5" s="36"/>
    </row>
    <row r="6" spans="4:12" ht="15.75" x14ac:dyDescent="0.5">
      <c r="D6" s="32" t="s">
        <v>5</v>
      </c>
      <c r="E6" s="33"/>
      <c r="F6" s="33"/>
      <c r="G6" s="33"/>
      <c r="H6" s="34"/>
      <c r="I6" s="35" t="s">
        <v>6</v>
      </c>
      <c r="J6" s="35"/>
      <c r="K6" s="36"/>
    </row>
    <row r="7" spans="4:12" ht="16.149999999999999" thickBot="1" x14ac:dyDescent="0.55000000000000004">
      <c r="D7" s="37" t="s">
        <v>7</v>
      </c>
      <c r="E7" s="38"/>
      <c r="F7" s="38"/>
      <c r="G7" s="38"/>
      <c r="H7" s="39"/>
      <c r="I7" s="40" t="s">
        <v>8</v>
      </c>
      <c r="J7" s="40"/>
      <c r="K7" s="41"/>
    </row>
    <row r="9" spans="4:12" ht="18" x14ac:dyDescent="0.55000000000000004">
      <c r="D9" s="1" t="s">
        <v>9</v>
      </c>
      <c r="E9" s="2" t="s">
        <v>10</v>
      </c>
      <c r="F9" s="2" t="s">
        <v>11</v>
      </c>
      <c r="G9" s="2" t="s">
        <v>12</v>
      </c>
      <c r="H9" s="2" t="s">
        <v>13</v>
      </c>
      <c r="I9" s="1" t="s">
        <v>14</v>
      </c>
      <c r="J9" s="1" t="s">
        <v>13</v>
      </c>
      <c r="K9" s="1" t="s">
        <v>15</v>
      </c>
    </row>
    <row r="10" spans="4:12" ht="28.5" x14ac:dyDescent="0.45">
      <c r="D10" s="3">
        <v>2</v>
      </c>
      <c r="E10" s="4" t="s">
        <v>16</v>
      </c>
      <c r="F10" s="5">
        <v>26980</v>
      </c>
      <c r="G10" s="5" t="s">
        <v>17</v>
      </c>
      <c r="H10" s="6">
        <v>12</v>
      </c>
      <c r="I10" s="7">
        <f>'Item 2'!G48</f>
        <v>265663.82</v>
      </c>
      <c r="J10" s="8">
        <v>24</v>
      </c>
      <c r="K10" s="7">
        <f t="shared" ref="K10:K11" si="0">J10*I10</f>
        <v>6375931.6799999997</v>
      </c>
      <c r="L10" s="9"/>
    </row>
    <row r="11" spans="4:12" x14ac:dyDescent="0.45">
      <c r="D11" s="3">
        <v>3</v>
      </c>
      <c r="E11" s="4" t="s">
        <v>18</v>
      </c>
      <c r="F11" s="5"/>
      <c r="G11" s="5"/>
      <c r="H11" s="6"/>
      <c r="I11" s="7">
        <f>'Item 3'!G50</f>
        <v>32.130000000000003</v>
      </c>
      <c r="J11" s="8">
        <v>8560</v>
      </c>
      <c r="K11" s="7">
        <f t="shared" si="0"/>
        <v>275032.80000000005</v>
      </c>
      <c r="L11" s="9"/>
    </row>
    <row r="13" spans="4:12" x14ac:dyDescent="0.45">
      <c r="J13" s="9"/>
    </row>
    <row r="14" spans="4:12" x14ac:dyDescent="0.45">
      <c r="J14" s="10"/>
    </row>
  </sheetData>
  <mergeCells count="10">
    <mergeCell ref="D6:H6"/>
    <mergeCell ref="I6:K6"/>
    <mergeCell ref="D7:H7"/>
    <mergeCell ref="I7:K7"/>
    <mergeCell ref="D3:H3"/>
    <mergeCell ref="I3:K3"/>
    <mergeCell ref="D4:H4"/>
    <mergeCell ref="I4:K4"/>
    <mergeCell ref="D5:H5"/>
    <mergeCell ref="I5:K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84F38-E291-43F9-8FE9-81567F591098}">
  <sheetPr codeName="Planilha23"/>
  <dimension ref="B2:I50"/>
  <sheetViews>
    <sheetView topLeftCell="A19" workbookViewId="0">
      <selection activeCell="B42" sqref="B42:F42"/>
    </sheetView>
  </sheetViews>
  <sheetFormatPr defaultRowHeight="14.25" x14ac:dyDescent="0.45"/>
  <cols>
    <col min="2" max="2" width="41.6640625" bestFit="1" customWidth="1"/>
    <col min="3" max="3" width="12.3984375" bestFit="1" customWidth="1"/>
    <col min="4" max="4" width="9.59765625" customWidth="1"/>
    <col min="5" max="5" width="12.3984375" bestFit="1" customWidth="1"/>
    <col min="6" max="6" width="13.06640625" customWidth="1"/>
    <col min="7" max="7" width="39.1328125" bestFit="1" customWidth="1"/>
    <col min="9" max="9" width="15.46484375" bestFit="1" customWidth="1"/>
    <col min="10" max="10" width="12.1328125" bestFit="1" customWidth="1"/>
  </cols>
  <sheetData>
    <row r="2" spans="2:7" ht="14.65" thickBot="1" x14ac:dyDescent="0.5"/>
    <row r="3" spans="2:7" x14ac:dyDescent="0.45">
      <c r="B3" s="57" t="s">
        <v>0</v>
      </c>
      <c r="C3" s="58"/>
      <c r="D3" s="58"/>
      <c r="E3" s="58"/>
      <c r="F3" s="58"/>
      <c r="G3" s="11" t="s">
        <v>1</v>
      </c>
    </row>
    <row r="4" spans="2:7" x14ac:dyDescent="0.45">
      <c r="B4" s="59" t="s">
        <v>2</v>
      </c>
      <c r="C4" s="60"/>
      <c r="D4" s="60"/>
      <c r="E4" s="60"/>
      <c r="F4" s="60"/>
      <c r="G4" s="12" t="s">
        <v>19</v>
      </c>
    </row>
    <row r="5" spans="2:7" x14ac:dyDescent="0.45">
      <c r="B5" s="59" t="s">
        <v>3</v>
      </c>
      <c r="C5" s="60"/>
      <c r="D5" s="60"/>
      <c r="E5" s="60"/>
      <c r="F5" s="60"/>
      <c r="G5" s="13" t="s">
        <v>4</v>
      </c>
    </row>
    <row r="6" spans="2:7" x14ac:dyDescent="0.45">
      <c r="B6" s="59" t="s">
        <v>5</v>
      </c>
      <c r="C6" s="60"/>
      <c r="D6" s="60"/>
      <c r="E6" s="60"/>
      <c r="F6" s="60"/>
      <c r="G6" s="12" t="s">
        <v>6</v>
      </c>
    </row>
    <row r="7" spans="2:7" x14ac:dyDescent="0.45">
      <c r="B7" s="59" t="s">
        <v>7</v>
      </c>
      <c r="C7" s="60"/>
      <c r="D7" s="60"/>
      <c r="E7" s="60"/>
      <c r="F7" s="60"/>
      <c r="G7" s="12" t="s">
        <v>8</v>
      </c>
    </row>
    <row r="8" spans="2:7" x14ac:dyDescent="0.45">
      <c r="B8" s="59" t="s">
        <v>20</v>
      </c>
      <c r="C8" s="60"/>
      <c r="D8" s="60"/>
      <c r="E8" s="60"/>
      <c r="F8" s="60"/>
      <c r="G8" s="14">
        <v>2</v>
      </c>
    </row>
    <row r="9" spans="2:7" ht="43.15" customHeight="1" thickBot="1" x14ac:dyDescent="0.5">
      <c r="B9" s="55" t="s">
        <v>20</v>
      </c>
      <c r="C9" s="56"/>
      <c r="D9" s="56"/>
      <c r="E9" s="56"/>
      <c r="F9" s="56"/>
      <c r="G9" s="15" t="s">
        <v>16</v>
      </c>
    </row>
    <row r="11" spans="2:7" x14ac:dyDescent="0.45">
      <c r="B11" s="50" t="s">
        <v>21</v>
      </c>
      <c r="C11" s="50"/>
      <c r="D11" s="50"/>
      <c r="E11" s="50"/>
      <c r="F11" s="50"/>
      <c r="G11" s="50"/>
    </row>
    <row r="12" spans="2:7" x14ac:dyDescent="0.45">
      <c r="B12" s="16"/>
      <c r="C12" s="16"/>
      <c r="D12" s="16"/>
      <c r="E12" s="16"/>
      <c r="F12" s="16"/>
      <c r="G12" s="16"/>
    </row>
    <row r="13" spans="2:7" ht="57" x14ac:dyDescent="0.45">
      <c r="B13" s="3" t="s">
        <v>22</v>
      </c>
      <c r="C13" s="6" t="s">
        <v>23</v>
      </c>
      <c r="D13" s="6" t="s">
        <v>24</v>
      </c>
      <c r="E13" s="6" t="s">
        <v>25</v>
      </c>
      <c r="F13" s="6" t="s">
        <v>26</v>
      </c>
      <c r="G13" s="6" t="s">
        <v>27</v>
      </c>
    </row>
    <row r="14" spans="2:7" x14ac:dyDescent="0.45">
      <c r="B14" s="3" t="s">
        <v>28</v>
      </c>
      <c r="C14" s="17">
        <v>9949.74</v>
      </c>
      <c r="D14" s="18">
        <v>1.5169321007383108</v>
      </c>
      <c r="E14" s="17">
        <v>15093.08</v>
      </c>
      <c r="F14" s="6">
        <v>1</v>
      </c>
      <c r="G14" s="17">
        <v>15093.08</v>
      </c>
    </row>
    <row r="15" spans="2:7" x14ac:dyDescent="0.45">
      <c r="B15" s="3" t="s">
        <v>29</v>
      </c>
      <c r="C15" s="17">
        <v>1415.92</v>
      </c>
      <c r="D15" s="18">
        <v>2.274823671770533</v>
      </c>
      <c r="E15" s="17">
        <v>3220.9683333333332</v>
      </c>
      <c r="F15" s="6">
        <v>6</v>
      </c>
      <c r="G15" s="17">
        <v>19325.809999999998</v>
      </c>
    </row>
    <row r="16" spans="2:7" x14ac:dyDescent="0.45">
      <c r="B16" s="3" t="s">
        <v>30</v>
      </c>
      <c r="C16" s="17">
        <v>5500</v>
      </c>
      <c r="D16" s="18">
        <v>1.5921181818181818</v>
      </c>
      <c r="E16" s="17">
        <v>8756.65</v>
      </c>
      <c r="F16" s="6">
        <v>1</v>
      </c>
      <c r="G16" s="17">
        <v>8756.65</v>
      </c>
    </row>
    <row r="17" spans="2:7" x14ac:dyDescent="0.45">
      <c r="B17" s="3" t="s">
        <v>31</v>
      </c>
      <c r="C17" s="17">
        <v>3000</v>
      </c>
      <c r="D17" s="18">
        <v>1.8132766666666666</v>
      </c>
      <c r="E17" s="17">
        <v>5439.83</v>
      </c>
      <c r="F17" s="6">
        <v>1</v>
      </c>
      <c r="G17" s="17">
        <v>5439.83</v>
      </c>
    </row>
    <row r="18" spans="2:7" x14ac:dyDescent="0.45">
      <c r="B18" s="3" t="s">
        <v>32</v>
      </c>
      <c r="C18" s="17">
        <v>7000</v>
      </c>
      <c r="D18" s="18">
        <v>1.5578157142857143</v>
      </c>
      <c r="E18" s="17">
        <v>10904.710000000001</v>
      </c>
      <c r="F18" s="6">
        <v>1</v>
      </c>
      <c r="G18" s="17">
        <v>10904.710000000001</v>
      </c>
    </row>
    <row r="19" spans="2:7" x14ac:dyDescent="0.45">
      <c r="B19" s="3" t="s">
        <v>33</v>
      </c>
      <c r="C19" s="17">
        <v>5886.56</v>
      </c>
      <c r="D19" s="18">
        <v>1.5793876219727649</v>
      </c>
      <c r="E19" s="17">
        <v>9297.16</v>
      </c>
      <c r="F19" s="6">
        <v>2</v>
      </c>
      <c r="G19" s="17">
        <v>18594.32</v>
      </c>
    </row>
    <row r="20" spans="2:7" x14ac:dyDescent="0.45">
      <c r="B20" s="3" t="s">
        <v>34</v>
      </c>
      <c r="C20" s="17">
        <v>7400</v>
      </c>
      <c r="D20" s="18">
        <v>1.5468972972972974</v>
      </c>
      <c r="E20" s="17">
        <v>11447.04</v>
      </c>
      <c r="F20" s="6">
        <v>2</v>
      </c>
      <c r="G20" s="17">
        <v>22894.080000000002</v>
      </c>
    </row>
    <row r="21" spans="2:7" x14ac:dyDescent="0.45">
      <c r="B21" s="3" t="s">
        <v>35</v>
      </c>
      <c r="C21" s="17">
        <v>4500</v>
      </c>
      <c r="D21" s="18">
        <v>1.6250855555555554</v>
      </c>
      <c r="E21" s="17">
        <v>7312.8849999999993</v>
      </c>
      <c r="F21" s="6">
        <v>2</v>
      </c>
      <c r="G21" s="17">
        <v>14625.769999999999</v>
      </c>
    </row>
    <row r="22" spans="2:7" x14ac:dyDescent="0.45">
      <c r="B22" s="3" t="s">
        <v>36</v>
      </c>
      <c r="C22" s="17">
        <v>8000</v>
      </c>
      <c r="D22" s="18">
        <v>1.539161875</v>
      </c>
      <c r="E22" s="17">
        <v>12313.295</v>
      </c>
      <c r="F22" s="6">
        <v>4</v>
      </c>
      <c r="G22" s="17">
        <v>49253.18</v>
      </c>
    </row>
    <row r="23" spans="2:7" x14ac:dyDescent="0.45">
      <c r="B23" s="3" t="s">
        <v>37</v>
      </c>
      <c r="C23" s="17">
        <v>4500</v>
      </c>
      <c r="D23" s="18">
        <v>1.6250866666666666</v>
      </c>
      <c r="E23" s="17">
        <v>7312.8899999999994</v>
      </c>
      <c r="F23" s="6">
        <v>1</v>
      </c>
      <c r="G23" s="17">
        <v>7312.8899999999994</v>
      </c>
    </row>
    <row r="24" spans="2:7" x14ac:dyDescent="0.45">
      <c r="B24" s="3" t="s">
        <v>38</v>
      </c>
      <c r="C24" s="17">
        <v>8000</v>
      </c>
      <c r="D24" s="18">
        <v>1.539161875</v>
      </c>
      <c r="E24" s="17">
        <v>12313.295</v>
      </c>
      <c r="F24" s="6">
        <v>2</v>
      </c>
      <c r="G24" s="17">
        <v>24626.59</v>
      </c>
    </row>
    <row r="25" spans="2:7" x14ac:dyDescent="0.45">
      <c r="B25" s="3" t="s">
        <v>39</v>
      </c>
      <c r="C25" s="17">
        <v>8000</v>
      </c>
      <c r="D25" s="18">
        <v>1.5391625</v>
      </c>
      <c r="E25" s="17">
        <v>12313.3</v>
      </c>
      <c r="F25" s="6">
        <v>1</v>
      </c>
      <c r="G25" s="17">
        <v>12313.3</v>
      </c>
    </row>
    <row r="26" spans="2:7" ht="14.65" thickBot="1" x14ac:dyDescent="0.5">
      <c r="B26" s="19"/>
      <c r="C26" s="20"/>
      <c r="D26" s="21"/>
      <c r="E26" s="22"/>
      <c r="F26" s="23"/>
      <c r="G26" s="22"/>
    </row>
    <row r="27" spans="2:7" ht="14.65" thickBot="1" x14ac:dyDescent="0.5">
      <c r="B27" s="47" t="s">
        <v>40</v>
      </c>
      <c r="C27" s="48"/>
      <c r="D27" s="48"/>
      <c r="E27" s="48"/>
      <c r="F27" s="48"/>
      <c r="G27" s="24">
        <f>SUM(G14:G25)</f>
        <v>209140.21</v>
      </c>
    </row>
    <row r="29" spans="2:7" x14ac:dyDescent="0.45">
      <c r="B29" s="50" t="s">
        <v>21</v>
      </c>
      <c r="C29" s="50"/>
      <c r="D29" s="50"/>
      <c r="E29" s="50"/>
      <c r="F29" s="50"/>
      <c r="G29" s="50"/>
    </row>
    <row r="30" spans="2:7" ht="14.65" thickBot="1" x14ac:dyDescent="0.5"/>
    <row r="31" spans="2:7" x14ac:dyDescent="0.45">
      <c r="B31" s="53" t="s">
        <v>41</v>
      </c>
      <c r="C31" s="54"/>
      <c r="D31" s="54"/>
      <c r="E31" s="54"/>
      <c r="F31" s="54"/>
      <c r="G31" s="25" t="s">
        <v>42</v>
      </c>
    </row>
    <row r="32" spans="2:7" x14ac:dyDescent="0.45">
      <c r="B32" s="49" t="s">
        <v>43</v>
      </c>
      <c r="C32" s="50"/>
      <c r="D32" s="50"/>
      <c r="E32" s="50"/>
      <c r="F32" s="50"/>
      <c r="G32" s="26">
        <v>0</v>
      </c>
    </row>
    <row r="33" spans="2:9" x14ac:dyDescent="0.45">
      <c r="B33" s="49" t="s">
        <v>44</v>
      </c>
      <c r="C33" s="50"/>
      <c r="D33" s="50"/>
      <c r="E33" s="50"/>
      <c r="F33" s="50"/>
      <c r="G33" s="26">
        <v>0</v>
      </c>
    </row>
    <row r="34" spans="2:9" x14ac:dyDescent="0.45">
      <c r="B34" s="49" t="s">
        <v>45</v>
      </c>
      <c r="C34" s="50"/>
      <c r="D34" s="50"/>
      <c r="E34" s="50"/>
      <c r="F34" s="50"/>
      <c r="G34" s="26">
        <v>0</v>
      </c>
    </row>
    <row r="35" spans="2:9" x14ac:dyDescent="0.45">
      <c r="B35" s="49" t="s">
        <v>46</v>
      </c>
      <c r="C35" s="50"/>
      <c r="D35" s="50"/>
      <c r="E35" s="50"/>
      <c r="F35" s="50"/>
      <c r="G35" s="26">
        <v>0</v>
      </c>
    </row>
    <row r="36" spans="2:9" ht="14.65" thickBot="1" x14ac:dyDescent="0.5">
      <c r="B36" s="51" t="s">
        <v>47</v>
      </c>
      <c r="C36" s="52"/>
      <c r="D36" s="52"/>
      <c r="E36" s="52"/>
      <c r="F36" s="52"/>
      <c r="G36" s="27">
        <v>33.6</v>
      </c>
    </row>
    <row r="37" spans="2:9" ht="14.65" thickBot="1" x14ac:dyDescent="0.5"/>
    <row r="38" spans="2:9" ht="14.65" thickBot="1" x14ac:dyDescent="0.5">
      <c r="B38" s="47" t="s">
        <v>48</v>
      </c>
      <c r="C38" s="48"/>
      <c r="D38" s="48"/>
      <c r="E38" s="48"/>
      <c r="F38" s="48"/>
      <c r="G38" s="28">
        <f>SUM(G32:G36)</f>
        <v>33.6</v>
      </c>
    </row>
    <row r="39" spans="2:9" ht="14.65" thickBot="1" x14ac:dyDescent="0.5"/>
    <row r="40" spans="2:9" x14ac:dyDescent="0.45">
      <c r="B40" s="53" t="s">
        <v>41</v>
      </c>
      <c r="C40" s="54"/>
      <c r="D40" s="54"/>
      <c r="E40" s="54"/>
      <c r="F40" s="54"/>
      <c r="G40" s="25" t="s">
        <v>42</v>
      </c>
    </row>
    <row r="41" spans="2:9" x14ac:dyDescent="0.45">
      <c r="B41" s="49" t="s">
        <v>49</v>
      </c>
      <c r="C41" s="50"/>
      <c r="D41" s="50"/>
      <c r="E41" s="50"/>
      <c r="F41" s="50"/>
      <c r="G41" s="26">
        <v>7137.54</v>
      </c>
    </row>
    <row r="42" spans="2:9" x14ac:dyDescent="0.45">
      <c r="B42" s="49" t="s">
        <v>50</v>
      </c>
      <c r="C42" s="50"/>
      <c r="D42" s="50"/>
      <c r="E42" s="50"/>
      <c r="F42" s="50"/>
      <c r="G42" s="26">
        <v>22387.59</v>
      </c>
    </row>
    <row r="43" spans="2:9" x14ac:dyDescent="0.45">
      <c r="B43" s="49" t="s">
        <v>51</v>
      </c>
      <c r="C43" s="50"/>
      <c r="D43" s="50"/>
      <c r="E43" s="50"/>
      <c r="F43" s="50"/>
      <c r="G43" s="26">
        <v>26964.880000000001</v>
      </c>
    </row>
    <row r="44" spans="2:9" ht="14.65" thickBot="1" x14ac:dyDescent="0.5">
      <c r="B44" s="51" t="s">
        <v>52</v>
      </c>
      <c r="C44" s="52"/>
      <c r="D44" s="52"/>
      <c r="E44" s="52"/>
      <c r="F44" s="52"/>
      <c r="G44" s="27">
        <v>0</v>
      </c>
    </row>
    <row r="45" spans="2:9" ht="14.65" thickBot="1" x14ac:dyDescent="0.5"/>
    <row r="46" spans="2:9" ht="14.65" thickBot="1" x14ac:dyDescent="0.5">
      <c r="B46" s="47" t="s">
        <v>53</v>
      </c>
      <c r="C46" s="48"/>
      <c r="D46" s="48"/>
      <c r="E46" s="48"/>
      <c r="F46" s="48"/>
      <c r="G46" s="28">
        <f>SUM(G41:G44)</f>
        <v>56490.01</v>
      </c>
    </row>
    <row r="47" spans="2:9" ht="14.65" thickBot="1" x14ac:dyDescent="0.5"/>
    <row r="48" spans="2:9" ht="14.65" thickBot="1" x14ac:dyDescent="0.5">
      <c r="B48" s="47" t="s">
        <v>54</v>
      </c>
      <c r="C48" s="48"/>
      <c r="D48" s="48"/>
      <c r="E48" s="48"/>
      <c r="F48" s="48"/>
      <c r="G48" s="28">
        <f>G27+G38+G46</f>
        <v>265663.82</v>
      </c>
      <c r="I48" s="29"/>
    </row>
    <row r="49" spans="2:7" ht="14.65" thickBot="1" x14ac:dyDescent="0.5"/>
    <row r="50" spans="2:7" ht="14.65" thickBot="1" x14ac:dyDescent="0.5">
      <c r="B50" s="47" t="s">
        <v>55</v>
      </c>
      <c r="C50" s="48"/>
      <c r="D50" s="48"/>
      <c r="E50" s="48"/>
      <c r="F50" s="48"/>
      <c r="G50" s="28">
        <f>G48*24</f>
        <v>6375931.6799999997</v>
      </c>
    </row>
  </sheetData>
  <mergeCells count="25">
    <mergeCell ref="B8:F8"/>
    <mergeCell ref="B3:F3"/>
    <mergeCell ref="B4:F4"/>
    <mergeCell ref="B5:F5"/>
    <mergeCell ref="B6:F6"/>
    <mergeCell ref="B7:F7"/>
    <mergeCell ref="B40:F40"/>
    <mergeCell ref="B9:F9"/>
    <mergeCell ref="B11:G11"/>
    <mergeCell ref="B27:F27"/>
    <mergeCell ref="B29:G29"/>
    <mergeCell ref="B31:F31"/>
    <mergeCell ref="B32:F32"/>
    <mergeCell ref="B33:F33"/>
    <mergeCell ref="B34:F34"/>
    <mergeCell ref="B35:F35"/>
    <mergeCell ref="B36:F36"/>
    <mergeCell ref="B38:F38"/>
    <mergeCell ref="B50:F50"/>
    <mergeCell ref="B41:F41"/>
    <mergeCell ref="B42:F42"/>
    <mergeCell ref="B43:F43"/>
    <mergeCell ref="B44:F44"/>
    <mergeCell ref="B46:F46"/>
    <mergeCell ref="B48:F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CC65F-05F5-4BCE-9091-B7B1304D5572}">
  <sheetPr codeName="Planilha24"/>
  <dimension ref="B2:I50"/>
  <sheetViews>
    <sheetView tabSelected="1" topLeftCell="A13" workbookViewId="0">
      <selection activeCell="G50" sqref="G50"/>
    </sheetView>
  </sheetViews>
  <sheetFormatPr defaultRowHeight="14.25" x14ac:dyDescent="0.45"/>
  <cols>
    <col min="2" max="2" width="41.6640625" bestFit="1" customWidth="1"/>
    <col min="3" max="3" width="12.3984375" bestFit="1" customWidth="1"/>
    <col min="4" max="4" width="9.59765625" customWidth="1"/>
    <col min="5" max="5" width="12.3984375" bestFit="1" customWidth="1"/>
    <col min="6" max="6" width="13.06640625" customWidth="1"/>
    <col min="7" max="7" width="39.1328125" bestFit="1" customWidth="1"/>
    <col min="8" max="8" width="17.06640625" bestFit="1" customWidth="1"/>
    <col min="9" max="9" width="15.46484375" bestFit="1" customWidth="1"/>
    <col min="10" max="10" width="12.1328125" bestFit="1" customWidth="1"/>
  </cols>
  <sheetData>
    <row r="2" spans="2:9" ht="14.65" thickBot="1" x14ac:dyDescent="0.5"/>
    <row r="3" spans="2:9" x14ac:dyDescent="0.45">
      <c r="B3" s="57" t="s">
        <v>0</v>
      </c>
      <c r="C3" s="58"/>
      <c r="D3" s="58"/>
      <c r="E3" s="58"/>
      <c r="F3" s="58"/>
      <c r="G3" s="11" t="s">
        <v>1</v>
      </c>
    </row>
    <row r="4" spans="2:9" x14ac:dyDescent="0.45">
      <c r="B4" s="59" t="s">
        <v>2</v>
      </c>
      <c r="C4" s="60"/>
      <c r="D4" s="60"/>
      <c r="E4" s="60"/>
      <c r="F4" s="60"/>
      <c r="G4" s="12" t="s">
        <v>19</v>
      </c>
    </row>
    <row r="5" spans="2:9" x14ac:dyDescent="0.45">
      <c r="B5" s="59" t="s">
        <v>3</v>
      </c>
      <c r="C5" s="60"/>
      <c r="D5" s="60"/>
      <c r="E5" s="60"/>
      <c r="F5" s="60"/>
      <c r="G5" s="13" t="s">
        <v>4</v>
      </c>
    </row>
    <row r="6" spans="2:9" x14ac:dyDescent="0.45">
      <c r="B6" s="59" t="s">
        <v>5</v>
      </c>
      <c r="C6" s="60"/>
      <c r="D6" s="60"/>
      <c r="E6" s="60"/>
      <c r="F6" s="60"/>
      <c r="G6" s="12" t="s">
        <v>6</v>
      </c>
    </row>
    <row r="7" spans="2:9" x14ac:dyDescent="0.45">
      <c r="B7" s="59" t="s">
        <v>7</v>
      </c>
      <c r="C7" s="60"/>
      <c r="D7" s="60"/>
      <c r="E7" s="60"/>
      <c r="F7" s="60"/>
      <c r="G7" s="12" t="s">
        <v>8</v>
      </c>
    </row>
    <row r="8" spans="2:9" x14ac:dyDescent="0.45">
      <c r="B8" s="59" t="s">
        <v>20</v>
      </c>
      <c r="C8" s="60"/>
      <c r="D8" s="60"/>
      <c r="E8" s="60"/>
      <c r="F8" s="60"/>
      <c r="G8" s="14">
        <v>3</v>
      </c>
    </row>
    <row r="9" spans="2:9" ht="14.65" thickBot="1" x14ac:dyDescent="0.5">
      <c r="B9" s="55" t="s">
        <v>20</v>
      </c>
      <c r="C9" s="56"/>
      <c r="D9" s="56"/>
      <c r="E9" s="56"/>
      <c r="F9" s="56"/>
      <c r="G9" s="15" t="s">
        <v>18</v>
      </c>
    </row>
    <row r="11" spans="2:9" x14ac:dyDescent="0.45">
      <c r="B11" s="50" t="s">
        <v>21</v>
      </c>
      <c r="C11" s="50"/>
      <c r="D11" s="50"/>
      <c r="E11" s="50"/>
      <c r="F11" s="50"/>
      <c r="G11" s="50"/>
    </row>
    <row r="12" spans="2:9" x14ac:dyDescent="0.45">
      <c r="B12" s="16"/>
      <c r="C12" s="16"/>
      <c r="D12" s="16"/>
      <c r="E12" s="16"/>
      <c r="F12" s="16"/>
      <c r="G12" s="16"/>
    </row>
    <row r="13" spans="2:9" ht="57" x14ac:dyDescent="0.45">
      <c r="B13" s="3" t="s">
        <v>22</v>
      </c>
      <c r="C13" s="6" t="s">
        <v>23</v>
      </c>
      <c r="D13" s="6" t="s">
        <v>24</v>
      </c>
      <c r="E13" s="6" t="s">
        <v>25</v>
      </c>
      <c r="F13" s="6" t="s">
        <v>26</v>
      </c>
      <c r="G13" s="6" t="s">
        <v>27</v>
      </c>
    </row>
    <row r="14" spans="2:9" x14ac:dyDescent="0.45">
      <c r="B14" s="3" t="str">
        <f>[2]Resumo!C39</f>
        <v>N2 - Sênior</v>
      </c>
      <c r="C14" s="17">
        <v>2735.71</v>
      </c>
      <c r="D14" s="18">
        <v>1.848975220326716</v>
      </c>
      <c r="E14" s="17">
        <f>D14*C14</f>
        <v>5058.26</v>
      </c>
      <c r="F14" s="6">
        <v>1</v>
      </c>
      <c r="G14" s="17">
        <v>5058.26</v>
      </c>
      <c r="I14" s="30"/>
    </row>
    <row r="15" spans="2:9" x14ac:dyDescent="0.45">
      <c r="B15" s="3"/>
      <c r="C15" s="17"/>
      <c r="D15" s="18"/>
      <c r="E15" s="17"/>
      <c r="F15" s="6"/>
      <c r="G15" s="17"/>
    </row>
    <row r="16" spans="2:9" x14ac:dyDescent="0.45">
      <c r="B16" s="3"/>
      <c r="C16" s="17"/>
      <c r="D16" s="18"/>
      <c r="E16" s="17"/>
      <c r="F16" s="6"/>
      <c r="G16" s="17"/>
    </row>
    <row r="17" spans="2:7" x14ac:dyDescent="0.45">
      <c r="B17" s="3"/>
      <c r="C17" s="17"/>
      <c r="D17" s="18"/>
      <c r="E17" s="17"/>
      <c r="F17" s="6"/>
      <c r="G17" s="17"/>
    </row>
    <row r="18" spans="2:7" x14ac:dyDescent="0.45">
      <c r="B18" s="3"/>
      <c r="C18" s="17"/>
      <c r="D18" s="18"/>
      <c r="E18" s="17"/>
      <c r="F18" s="6"/>
      <c r="G18" s="17"/>
    </row>
    <row r="19" spans="2:7" x14ac:dyDescent="0.45">
      <c r="B19" s="3"/>
      <c r="C19" s="17"/>
      <c r="D19" s="18"/>
      <c r="E19" s="17"/>
      <c r="F19" s="6"/>
      <c r="G19" s="17"/>
    </row>
    <row r="20" spans="2:7" x14ac:dyDescent="0.45">
      <c r="B20" s="3"/>
      <c r="C20" s="17"/>
      <c r="D20" s="18"/>
      <c r="E20" s="17"/>
      <c r="F20" s="6"/>
      <c r="G20" s="17"/>
    </row>
    <row r="21" spans="2:7" x14ac:dyDescent="0.45">
      <c r="B21" s="3"/>
      <c r="C21" s="17"/>
      <c r="D21" s="18"/>
      <c r="E21" s="17"/>
      <c r="F21" s="6"/>
      <c r="G21" s="17"/>
    </row>
    <row r="22" spans="2:7" x14ac:dyDescent="0.45">
      <c r="B22" s="3"/>
      <c r="C22" s="17"/>
      <c r="D22" s="18"/>
      <c r="E22" s="17"/>
      <c r="F22" s="6"/>
      <c r="G22" s="17"/>
    </row>
    <row r="23" spans="2:7" x14ac:dyDescent="0.45">
      <c r="B23" s="3"/>
      <c r="C23" s="17"/>
      <c r="D23" s="18"/>
      <c r="E23" s="17"/>
      <c r="F23" s="6"/>
      <c r="G23" s="17"/>
    </row>
    <row r="24" spans="2:7" x14ac:dyDescent="0.45">
      <c r="B24" s="3"/>
      <c r="C24" s="17"/>
      <c r="D24" s="18"/>
      <c r="E24" s="17"/>
      <c r="F24" s="6"/>
      <c r="G24" s="17"/>
    </row>
    <row r="25" spans="2:7" x14ac:dyDescent="0.45">
      <c r="B25" s="3"/>
      <c r="C25" s="17"/>
      <c r="D25" s="18"/>
      <c r="E25" s="17"/>
      <c r="F25" s="6"/>
      <c r="G25" s="17"/>
    </row>
    <row r="26" spans="2:7" ht="14.65" thickBot="1" x14ac:dyDescent="0.5">
      <c r="B26" s="19"/>
      <c r="C26" s="20"/>
      <c r="D26" s="21"/>
      <c r="E26" s="22"/>
      <c r="F26" s="23"/>
      <c r="G26" s="22"/>
    </row>
    <row r="27" spans="2:7" ht="14.65" thickBot="1" x14ac:dyDescent="0.5">
      <c r="B27" s="47" t="s">
        <v>40</v>
      </c>
      <c r="C27" s="48"/>
      <c r="D27" s="48"/>
      <c r="E27" s="48"/>
      <c r="F27" s="48"/>
      <c r="G27" s="24">
        <f>SUM(G14:G25)</f>
        <v>5058.26</v>
      </c>
    </row>
    <row r="29" spans="2:7" x14ac:dyDescent="0.45">
      <c r="B29" s="50" t="s">
        <v>21</v>
      </c>
      <c r="C29" s="50"/>
      <c r="D29" s="50"/>
      <c r="E29" s="50"/>
      <c r="F29" s="50"/>
      <c r="G29" s="50"/>
    </row>
    <row r="30" spans="2:7" ht="14.65" thickBot="1" x14ac:dyDescent="0.5"/>
    <row r="31" spans="2:7" x14ac:dyDescent="0.45">
      <c r="B31" s="53" t="s">
        <v>41</v>
      </c>
      <c r="C31" s="54"/>
      <c r="D31" s="54"/>
      <c r="E31" s="54"/>
      <c r="F31" s="54"/>
      <c r="G31" s="25" t="s">
        <v>42</v>
      </c>
    </row>
    <row r="32" spans="2:7" x14ac:dyDescent="0.45">
      <c r="B32" s="49" t="s">
        <v>43</v>
      </c>
      <c r="C32" s="50"/>
      <c r="D32" s="50"/>
      <c r="E32" s="50"/>
      <c r="F32" s="50"/>
      <c r="G32" s="26">
        <v>0</v>
      </c>
    </row>
    <row r="33" spans="2:9" x14ac:dyDescent="0.45">
      <c r="B33" s="49" t="s">
        <v>44</v>
      </c>
      <c r="C33" s="50"/>
      <c r="D33" s="50"/>
      <c r="E33" s="50"/>
      <c r="F33" s="50"/>
      <c r="G33" s="26">
        <v>0</v>
      </c>
    </row>
    <row r="34" spans="2:9" x14ac:dyDescent="0.45">
      <c r="B34" s="49" t="s">
        <v>45</v>
      </c>
      <c r="C34" s="50"/>
      <c r="D34" s="50"/>
      <c r="E34" s="50"/>
      <c r="F34" s="50"/>
      <c r="G34" s="26">
        <v>0</v>
      </c>
    </row>
    <row r="35" spans="2:9" x14ac:dyDescent="0.45">
      <c r="B35" s="49" t="s">
        <v>46</v>
      </c>
      <c r="C35" s="50"/>
      <c r="D35" s="50"/>
      <c r="E35" s="50"/>
      <c r="F35" s="50"/>
      <c r="G35" s="26">
        <v>0</v>
      </c>
    </row>
    <row r="36" spans="2:9" ht="14.65" thickBot="1" x14ac:dyDescent="0.5">
      <c r="B36" s="51" t="s">
        <v>56</v>
      </c>
      <c r="C36" s="52"/>
      <c r="D36" s="52"/>
      <c r="E36" s="52"/>
      <c r="F36" s="52"/>
      <c r="G36" s="27">
        <f>[2]Resumo!P7</f>
        <v>1.4</v>
      </c>
      <c r="I36" s="30"/>
    </row>
    <row r="37" spans="2:9" ht="14.65" thickBot="1" x14ac:dyDescent="0.5"/>
    <row r="38" spans="2:9" ht="14.65" thickBot="1" x14ac:dyDescent="0.5">
      <c r="B38" s="47" t="s">
        <v>48</v>
      </c>
      <c r="C38" s="48"/>
      <c r="D38" s="48"/>
      <c r="E38" s="48"/>
      <c r="F38" s="48"/>
      <c r="G38" s="28">
        <f>SUM(G32:G36)</f>
        <v>1.4</v>
      </c>
    </row>
    <row r="39" spans="2:9" ht="14.65" thickBot="1" x14ac:dyDescent="0.5"/>
    <row r="40" spans="2:9" x14ac:dyDescent="0.45">
      <c r="B40" s="53" t="s">
        <v>41</v>
      </c>
      <c r="C40" s="54"/>
      <c r="D40" s="54"/>
      <c r="E40" s="54"/>
      <c r="F40" s="54"/>
      <c r="G40" s="25" t="s">
        <v>42</v>
      </c>
    </row>
    <row r="41" spans="2:9" x14ac:dyDescent="0.45">
      <c r="B41" s="49" t="s">
        <v>49</v>
      </c>
      <c r="C41" s="50"/>
      <c r="D41" s="50"/>
      <c r="E41" s="50"/>
      <c r="F41" s="50"/>
      <c r="G41" s="26">
        <v>172.63000000000002</v>
      </c>
    </row>
    <row r="42" spans="2:9" x14ac:dyDescent="0.45">
      <c r="B42" s="49" t="s">
        <v>50</v>
      </c>
      <c r="C42" s="50"/>
      <c r="D42" s="50"/>
      <c r="E42" s="50"/>
      <c r="F42" s="50"/>
      <c r="G42" s="26">
        <v>541.47</v>
      </c>
    </row>
    <row r="43" spans="2:9" x14ac:dyDescent="0.45">
      <c r="B43" s="49" t="s">
        <v>51</v>
      </c>
      <c r="C43" s="50"/>
      <c r="D43" s="50"/>
      <c r="E43" s="50"/>
      <c r="F43" s="50"/>
      <c r="G43" s="26">
        <v>652.24</v>
      </c>
    </row>
    <row r="44" spans="2:9" ht="14.65" thickBot="1" x14ac:dyDescent="0.5">
      <c r="B44" s="51" t="s">
        <v>52</v>
      </c>
      <c r="C44" s="52"/>
      <c r="D44" s="52"/>
      <c r="E44" s="52"/>
      <c r="F44" s="52"/>
      <c r="G44" s="27">
        <v>0</v>
      </c>
    </row>
    <row r="45" spans="2:9" ht="14.65" thickBot="1" x14ac:dyDescent="0.5"/>
    <row r="46" spans="2:9" ht="14.65" thickBot="1" x14ac:dyDescent="0.5">
      <c r="B46" s="47" t="s">
        <v>53</v>
      </c>
      <c r="C46" s="48"/>
      <c r="D46" s="48"/>
      <c r="E46" s="48"/>
      <c r="F46" s="48"/>
      <c r="G46" s="28">
        <f>SUM(G41:G44)</f>
        <v>1366.3400000000001</v>
      </c>
      <c r="I46" s="30"/>
    </row>
    <row r="47" spans="2:9" ht="14.65" thickBot="1" x14ac:dyDescent="0.5"/>
    <row r="48" spans="2:9" ht="14.65" thickBot="1" x14ac:dyDescent="0.5">
      <c r="B48" s="47" t="s">
        <v>57</v>
      </c>
      <c r="C48" s="48"/>
      <c r="D48" s="48"/>
      <c r="E48" s="48"/>
      <c r="F48" s="48"/>
      <c r="G48" s="28">
        <f>G27+G38+G46</f>
        <v>6426</v>
      </c>
      <c r="H48" s="31"/>
      <c r="I48" s="30"/>
    </row>
    <row r="49" spans="2:7" ht="14.65" thickBot="1" x14ac:dyDescent="0.5"/>
    <row r="50" spans="2:7" ht="14.65" thickBot="1" x14ac:dyDescent="0.5">
      <c r="B50" s="47" t="s">
        <v>58</v>
      </c>
      <c r="C50" s="48"/>
      <c r="D50" s="48"/>
      <c r="E50" s="48"/>
      <c r="F50" s="48"/>
      <c r="G50" s="28">
        <f>G48/200</f>
        <v>32.130000000000003</v>
      </c>
    </row>
  </sheetData>
  <mergeCells count="25">
    <mergeCell ref="B8:F8"/>
    <mergeCell ref="B3:F3"/>
    <mergeCell ref="B4:F4"/>
    <mergeCell ref="B5:F5"/>
    <mergeCell ref="B6:F6"/>
    <mergeCell ref="B7:F7"/>
    <mergeCell ref="B40:F40"/>
    <mergeCell ref="B9:F9"/>
    <mergeCell ref="B11:G11"/>
    <mergeCell ref="B27:F27"/>
    <mergeCell ref="B29:G29"/>
    <mergeCell ref="B31:F31"/>
    <mergeCell ref="B32:F32"/>
    <mergeCell ref="B33:F33"/>
    <mergeCell ref="B34:F34"/>
    <mergeCell ref="B35:F35"/>
    <mergeCell ref="B36:F36"/>
    <mergeCell ref="B38:F38"/>
    <mergeCell ref="B50:F50"/>
    <mergeCell ref="B41:F41"/>
    <mergeCell ref="B42:F42"/>
    <mergeCell ref="B43:F43"/>
    <mergeCell ref="B44:F44"/>
    <mergeCell ref="B46:F46"/>
    <mergeCell ref="B48:F4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Apresentação</vt:lpstr>
      <vt:lpstr>Item 2</vt:lpstr>
      <vt:lpstr>Item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 C Lemos</dc:creator>
  <cp:lastModifiedBy>Daniel S C Lemos</cp:lastModifiedBy>
  <dcterms:created xsi:type="dcterms:W3CDTF">2023-10-24T19:19:30Z</dcterms:created>
  <dcterms:modified xsi:type="dcterms:W3CDTF">2023-10-24T20:01:54Z</dcterms:modified>
</cp:coreProperties>
</file>